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fermentorcom.sharepoint.com/Shared Documents/PUBLIC (192.168.1.66)/GOFERMENTOR/GOFERM MKTDOCS/"/>
    </mc:Choice>
  </mc:AlternateContent>
  <xr:revisionPtr revIDLastSave="0" documentId="8_{0068AA81-627F-419F-A5CC-B0ADCE2D3B9A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PROCESS" sheetId="2" r:id="rId1"/>
    <sheet name="LOG" sheetId="1" r:id="rId2"/>
    <sheet name="GRAPH" sheetId="4" r:id="rId3"/>
    <sheet name="CELLAR" sheetId="5" r:id="rId4"/>
  </sheets>
  <definedNames>
    <definedName name="INOCDATE">LOG!$E$2</definedName>
    <definedName name="INOCTIME">LOG!$G$2</definedName>
    <definedName name="LOTNUMBER">PROCESS!$E$1</definedName>
    <definedName name="MUST">PROCESS!$D$10</definedName>
    <definedName name="OB">LOG!#REF!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5" l="1"/>
  <c r="G2" i="1"/>
  <c r="D20" i="2"/>
  <c r="D18" i="2"/>
  <c r="D17" i="2"/>
  <c r="D16" i="2"/>
  <c r="D6" i="2"/>
  <c r="G5" i="2"/>
  <c r="G6" i="2" s="1"/>
  <c r="D5" i="2"/>
  <c r="J13" i="1" l="1"/>
  <c r="G2" i="5" l="1"/>
  <c r="K2" i="1"/>
  <c r="B14" i="4"/>
  <c r="D14" i="4"/>
  <c r="D13" i="4"/>
  <c r="D12" i="4"/>
  <c r="D11" i="4"/>
  <c r="D10" i="4"/>
  <c r="D9" i="4"/>
  <c r="D8" i="4"/>
  <c r="D7" i="4"/>
  <c r="D6" i="4"/>
  <c r="D5" i="4"/>
  <c r="D4" i="4"/>
  <c r="D3" i="4"/>
  <c r="C14" i="4"/>
  <c r="C13" i="4"/>
  <c r="C12" i="4"/>
  <c r="C11" i="4"/>
  <c r="C10" i="4"/>
  <c r="C9" i="4"/>
  <c r="C8" i="4"/>
  <c r="C7" i="4"/>
  <c r="C6" i="4"/>
  <c r="C5" i="4"/>
  <c r="C4" i="4"/>
  <c r="C3" i="4"/>
  <c r="D2" i="4"/>
  <c r="C2" i="4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A14" i="4" s="1"/>
  <c r="J16" i="1"/>
  <c r="A13" i="4" s="1"/>
  <c r="J15" i="1"/>
  <c r="A12" i="4" s="1"/>
  <c r="J14" i="1"/>
  <c r="A11" i="4" s="1"/>
  <c r="A10" i="4"/>
  <c r="B5" i="1"/>
  <c r="E2" i="1"/>
  <c r="K1" i="1"/>
  <c r="G18" i="2"/>
  <c r="B1" i="4"/>
  <c r="B2" i="4"/>
  <c r="B3" i="4"/>
  <c r="B4" i="4"/>
  <c r="B5" i="4"/>
  <c r="B6" i="4"/>
  <c r="B7" i="4"/>
  <c r="B8" i="4"/>
  <c r="B9" i="4"/>
  <c r="B10" i="4"/>
  <c r="B11" i="4"/>
  <c r="B12" i="4"/>
  <c r="B13" i="4"/>
  <c r="A1" i="4"/>
  <c r="G7" i="2"/>
  <c r="A2" i="4"/>
  <c r="A5" i="1" l="1"/>
  <c r="J12" i="1"/>
  <c r="A9" i="4" s="1"/>
  <c r="J10" i="1"/>
  <c r="A7" i="4" s="1"/>
  <c r="J11" i="1"/>
  <c r="A8" i="4" s="1"/>
  <c r="J6" i="1"/>
  <c r="A3" i="4" s="1"/>
  <c r="J7" i="1"/>
  <c r="A4" i="4" s="1"/>
  <c r="J8" i="1"/>
  <c r="A5" i="4" s="1"/>
  <c r="J9" i="1"/>
  <c r="A6" i="4" s="1"/>
  <c r="D19" i="2"/>
</calcChain>
</file>

<file path=xl/sharedStrings.xml><?xml version="1.0" encoding="utf-8"?>
<sst xmlns="http://schemas.openxmlformats.org/spreadsheetml/2006/main" count="119" uniqueCount="90">
  <si>
    <t>DATE</t>
  </si>
  <si>
    <t>TIME</t>
  </si>
  <si>
    <t>hours</t>
  </si>
  <si>
    <t>Brix</t>
  </si>
  <si>
    <t>pH</t>
  </si>
  <si>
    <t>TA</t>
  </si>
  <si>
    <t>INOC DATE</t>
  </si>
  <si>
    <t>TIME:</t>
  </si>
  <si>
    <t>NOTES</t>
  </si>
  <si>
    <t>LOGSHEET</t>
  </si>
  <si>
    <t>Varietal</t>
  </si>
  <si>
    <t>Source</t>
  </si>
  <si>
    <t>Amount</t>
  </si>
  <si>
    <t>Kg</t>
  </si>
  <si>
    <t>Date</t>
  </si>
  <si>
    <t>Time</t>
  </si>
  <si>
    <t>Estimates</t>
  </si>
  <si>
    <t>liters</t>
  </si>
  <si>
    <t>Chemicals</t>
  </si>
  <si>
    <t>gm</t>
  </si>
  <si>
    <t>sugar</t>
  </si>
  <si>
    <t>cases</t>
  </si>
  <si>
    <t>yeast</t>
  </si>
  <si>
    <t>in</t>
  </si>
  <si>
    <t>ml water</t>
  </si>
  <si>
    <t>STEP 1</t>
  </si>
  <si>
    <t>PREPARE MUST</t>
  </si>
  <si>
    <t>Sample must</t>
  </si>
  <si>
    <t>Weight</t>
  </si>
  <si>
    <t>DAP</t>
  </si>
  <si>
    <t>STEP 2</t>
  </si>
  <si>
    <t>PREPARE YEAST</t>
  </si>
  <si>
    <t>weigh out starter</t>
  </si>
  <si>
    <t>weigh out yeast</t>
  </si>
  <si>
    <t>heat hydration water to 40C</t>
  </si>
  <si>
    <t>add yeast - stir once</t>
  </si>
  <si>
    <t>wait 30minutes - stir and use</t>
  </si>
  <si>
    <t>Note inoculation date&amp;time</t>
  </si>
  <si>
    <t xml:space="preserve">Sample </t>
  </si>
  <si>
    <t>Add acidulation water</t>
  </si>
  <si>
    <t>Add sugar solution</t>
  </si>
  <si>
    <t>for Brix@</t>
  </si>
  <si>
    <t>Needed</t>
  </si>
  <si>
    <t xml:space="preserve">Yeast </t>
  </si>
  <si>
    <t>dynastart</t>
  </si>
  <si>
    <t>3.4-3.65</t>
  </si>
  <si>
    <t>6 - 9</t>
  </si>
  <si>
    <t>for TA@</t>
  </si>
  <si>
    <t>STEP 3</t>
  </si>
  <si>
    <t>FERMENTATION</t>
  </si>
  <si>
    <t>Monitor on logsheet</t>
  </si>
  <si>
    <t>STEP 4</t>
  </si>
  <si>
    <t>HARVEST</t>
  </si>
  <si>
    <t>STEP 5</t>
  </si>
  <si>
    <t>LOT</t>
  </si>
  <si>
    <t>est wine</t>
  </si>
  <si>
    <t>g/l</t>
  </si>
  <si>
    <t>TempC</t>
  </si>
  <si>
    <t>est must</t>
  </si>
  <si>
    <t>EtOH</t>
  </si>
  <si>
    <t>Glu+Fr</t>
  </si>
  <si>
    <t>Glu</t>
  </si>
  <si>
    <t>CELLAR LOG</t>
  </si>
  <si>
    <t>DISPOSITION</t>
  </si>
  <si>
    <t>Wine</t>
  </si>
  <si>
    <t>LIT</t>
  </si>
  <si>
    <t>YAN</t>
  </si>
  <si>
    <t>Tartaric</t>
  </si>
  <si>
    <t>VA</t>
  </si>
  <si>
    <t>Malic</t>
  </si>
  <si>
    <t>g/L + water</t>
  </si>
  <si>
    <t>CAB SAUVIGNON</t>
  </si>
  <si>
    <t>D254</t>
  </si>
  <si>
    <t>Cab Sauvignon</t>
  </si>
  <si>
    <t>Suisun Valley Lanza</t>
  </si>
  <si>
    <t>Ammonia</t>
  </si>
  <si>
    <t>Amino</t>
  </si>
  <si>
    <t>no tartaric or sugar addition necessary</t>
  </si>
  <si>
    <t>2020-01</t>
  </si>
  <si>
    <t>gallons</t>
  </si>
  <si>
    <t>REQUIRED</t>
  </si>
  <si>
    <t>starter</t>
  </si>
  <si>
    <t>see package directions for qty</t>
  </si>
  <si>
    <t>mix starter in water</t>
  </si>
  <si>
    <t>TRY TO ADD YEAST SOON AS POSSIBLE</t>
  </si>
  <si>
    <t>activate punch to mix</t>
  </si>
  <si>
    <t>add starter to GOfermentor</t>
  </si>
  <si>
    <t>add yeast slurry to GOfermentor</t>
  </si>
  <si>
    <t>leave on surface - DO NOT PUNCH OR MIX</t>
  </si>
  <si>
    <t>add few tblsps sugar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</si>
</sst>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m/d/yy;@"/>
  </numFmts>
  <fonts count="14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1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0" fillId="0" borderId="0" xfId="0" applyNumberFormat="1" applyFill="1"/>
    <xf numFmtId="165" fontId="0" fillId="0" borderId="0" xfId="0" applyNumberFormat="1" applyFill="1"/>
    <xf numFmtId="164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/>
    <xf numFmtId="1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6" xfId="0" applyFont="1" applyBorder="1"/>
    <xf numFmtId="0" fontId="0" fillId="0" borderId="7" xfId="0" applyBorder="1"/>
    <xf numFmtId="0" fontId="8" fillId="0" borderId="11" xfId="0" applyFont="1" applyBorder="1"/>
    <xf numFmtId="0" fontId="8" fillId="0" borderId="3" xfId="0" applyFont="1" applyBorder="1" applyAlignment="1">
      <alignment horizontal="center" vertical="center"/>
    </xf>
    <xf numFmtId="1" fontId="0" fillId="3" borderId="0" xfId="0" applyNumberFormat="1" applyFill="1"/>
    <xf numFmtId="0" fontId="0" fillId="3" borderId="0" xfId="0" applyFill="1"/>
    <xf numFmtId="1" fontId="5" fillId="3" borderId="0" xfId="0" applyNumberFormat="1" applyFont="1" applyFill="1"/>
    <xf numFmtId="0" fontId="0" fillId="5" borderId="1" xfId="0" applyFill="1" applyBorder="1"/>
    <xf numFmtId="0" fontId="8" fillId="0" borderId="0" xfId="0" applyFont="1" applyFill="1" applyBorder="1"/>
    <xf numFmtId="0" fontId="0" fillId="0" borderId="4" xfId="0" applyBorder="1"/>
    <xf numFmtId="0" fontId="7" fillId="5" borderId="1" xfId="0" applyFont="1" applyFill="1" applyBorder="1"/>
    <xf numFmtId="14" fontId="0" fillId="5" borderId="1" xfId="0" applyNumberFormat="1" applyFill="1" applyBorder="1"/>
    <xf numFmtId="0" fontId="0" fillId="0" borderId="0" xfId="0" applyFill="1" applyBorder="1"/>
    <xf numFmtId="0" fontId="8" fillId="5" borderId="1" xfId="0" applyFont="1" applyFill="1" applyBorder="1"/>
    <xf numFmtId="0" fontId="8" fillId="0" borderId="0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9" fillId="0" borderId="2" xfId="0" applyFont="1" applyBorder="1" applyAlignment="1">
      <alignment horizontal="center" vertical="center"/>
    </xf>
    <xf numFmtId="14" fontId="7" fillId="6" borderId="1" xfId="0" applyNumberFormat="1" applyFont="1" applyFill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0" fillId="0" borderId="6" xfId="0" applyFill="1" applyBorder="1"/>
    <xf numFmtId="0" fontId="11" fillId="0" borderId="8" xfId="0" applyFont="1" applyBorder="1"/>
    <xf numFmtId="49" fontId="0" fillId="4" borderId="8" xfId="0" applyNumberFormat="1" applyFill="1" applyBorder="1"/>
    <xf numFmtId="0" fontId="0" fillId="0" borderId="13" xfId="0" applyBorder="1"/>
    <xf numFmtId="0" fontId="8" fillId="0" borderId="5" xfId="0" applyFont="1" applyBorder="1"/>
    <xf numFmtId="0" fontId="8" fillId="0" borderId="8" xfId="0" applyFont="1" applyFill="1" applyBorder="1"/>
    <xf numFmtId="0" fontId="8" fillId="0" borderId="10" xfId="0" applyFont="1" applyBorder="1"/>
    <xf numFmtId="0" fontId="0" fillId="0" borderId="14" xfId="0" applyBorder="1"/>
    <xf numFmtId="0" fontId="0" fillId="0" borderId="15" xfId="0" applyBorder="1"/>
    <xf numFmtId="0" fontId="8" fillId="0" borderId="8" xfId="0" applyFont="1" applyBorder="1"/>
    <xf numFmtId="0" fontId="0" fillId="4" borderId="8" xfId="0" applyFill="1" applyBorder="1"/>
    <xf numFmtId="0" fontId="8" fillId="0" borderId="14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8" fillId="5" borderId="16" xfId="0" applyFont="1" applyFill="1" applyBorder="1"/>
    <xf numFmtId="20" fontId="0" fillId="0" borderId="0" xfId="0" applyNumberFormat="1"/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8" fillId="5" borderId="8" xfId="0" applyFont="1" applyFill="1" applyBorder="1"/>
    <xf numFmtId="0" fontId="0" fillId="5" borderId="8" xfId="0" applyFill="1" applyBorder="1"/>
    <xf numFmtId="0" fontId="0" fillId="5" borderId="10" xfId="0" applyFill="1" applyBorder="1"/>
    <xf numFmtId="1" fontId="5" fillId="3" borderId="13" xfId="0" applyNumberFormat="1" applyFont="1" applyFill="1" applyBorder="1"/>
    <xf numFmtId="1" fontId="0" fillId="3" borderId="14" xfId="0" applyNumberFormat="1" applyFill="1" applyBorder="1"/>
    <xf numFmtId="0" fontId="8" fillId="0" borderId="13" xfId="0" applyFont="1" applyBorder="1"/>
    <xf numFmtId="0" fontId="8" fillId="0" borderId="8" xfId="0" quotePrefix="1" applyFont="1" applyBorder="1"/>
    <xf numFmtId="1" fontId="5" fillId="3" borderId="15" xfId="0" applyNumberFormat="1" applyFont="1" applyFill="1" applyBorder="1"/>
    <xf numFmtId="0" fontId="11" fillId="5" borderId="1" xfId="0" applyFont="1" applyFill="1" applyBorder="1"/>
    <xf numFmtId="0" fontId="13" fillId="0" borderId="5" xfId="0" applyFont="1" applyBorder="1"/>
    <xf numFmtId="20" fontId="0" fillId="0" borderId="0" xfId="0" applyNumberFormat="1" applyFill="1" applyBorder="1"/>
    <xf numFmtId="20" fontId="8" fillId="5" borderId="1" xfId="0" applyNumberFormat="1" applyFont="1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pH</c:v>
                </c:pt>
              </c:strCache>
            </c:strRef>
          </c:tx>
          <c:cat>
            <c:numRef>
              <c:f>GRAPH!$A$3:$A$8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GRAPH!$B$3:$B$8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7-431A-A3FB-DC95B00E405A}"/>
            </c:ext>
          </c:extLst>
        </c:ser>
        <c:ser>
          <c:idx val="2"/>
          <c:order val="2"/>
          <c:tx>
            <c:strRef>
              <c:f>GRAPH!$D$1</c:f>
              <c:strCache>
                <c:ptCount val="1"/>
                <c:pt idx="0">
                  <c:v>EtOH</c:v>
                </c:pt>
              </c:strCache>
            </c:strRef>
          </c:tx>
          <c:cat>
            <c:numRef>
              <c:f>GRAPH!$A$3:$A$8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GRAPH!$D$3:$D$8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B-4082-86B5-1DE49BA2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7984"/>
        <c:axId val="41550592"/>
      </c:lineChart>
      <c:lineChart>
        <c:grouping val="standard"/>
        <c:varyColors val="0"/>
        <c:ser>
          <c:idx val="1"/>
          <c:order val="1"/>
          <c:tx>
            <c:strRef>
              <c:f>GRAPH!$C$1</c:f>
              <c:strCache>
                <c:ptCount val="1"/>
                <c:pt idx="0">
                  <c:v>Glu</c:v>
                </c:pt>
              </c:strCache>
            </c:strRef>
          </c:tx>
          <c:cat>
            <c:numRef>
              <c:f>GRAPH!$A$3:$A$8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GRAPH!$C$3:$C$8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7-431A-A3FB-DC95B00E4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305584"/>
        <c:axId val="100348112"/>
      </c:lineChart>
      <c:catAx>
        <c:axId val="438179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1550592"/>
        <c:crosses val="autoZero"/>
        <c:auto val="1"/>
        <c:lblAlgn val="ctr"/>
        <c:lblOffset val="100"/>
        <c:noMultiLvlLbl val="0"/>
      </c:catAx>
      <c:valAx>
        <c:axId val="415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817984"/>
        <c:crosses val="autoZero"/>
        <c:crossBetween val="between"/>
      </c:valAx>
      <c:valAx>
        <c:axId val="100348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05305584"/>
        <c:crosses val="max"/>
        <c:crossBetween val="between"/>
      </c:valAx>
      <c:catAx>
        <c:axId val="21053055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0348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14</xdr:row>
      <xdr:rowOff>41910</xdr:rowOff>
    </xdr:from>
    <xdr:to>
      <xdr:col>7</xdr:col>
      <xdr:colOff>163830</xdr:colOff>
      <xdr:row>31</xdr:row>
      <xdr:rowOff>32385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view="pageLayout" zoomScaleNormal="100" workbookViewId="0">
      <selection activeCell="I33" sqref="I33"/>
    </sheetView>
  </sheetViews>
  <sheetFormatPr defaultRowHeight="13.2" x14ac:dyDescent="0.25"/>
  <cols>
    <col min="2" max="2" width="27.109375" customWidth="1"/>
    <col min="3" max="3" width="10.6640625" bestFit="1" customWidth="1"/>
    <col min="4" max="4" width="10.109375" bestFit="1" customWidth="1"/>
    <col min="5" max="5" width="7" customWidth="1"/>
    <col min="7" max="7" width="10.109375" bestFit="1" customWidth="1"/>
    <col min="8" max="8" width="6.21875" customWidth="1"/>
    <col min="9" max="9" width="10.6640625" customWidth="1"/>
  </cols>
  <sheetData>
    <row r="1" spans="1:10" ht="49.5" customHeight="1" x14ac:dyDescent="0.25">
      <c r="A1" s="68" t="s">
        <v>71</v>
      </c>
      <c r="B1" s="69"/>
      <c r="C1" s="69"/>
      <c r="D1" s="30" t="s">
        <v>54</v>
      </c>
      <c r="E1" s="70" t="s">
        <v>78</v>
      </c>
      <c r="F1" s="71"/>
      <c r="G1" s="72"/>
      <c r="H1" s="44"/>
      <c r="I1" s="36"/>
    </row>
    <row r="2" spans="1:10" ht="16.5" customHeight="1" x14ac:dyDescent="0.3">
      <c r="A2" s="14"/>
      <c r="E2" s="16"/>
      <c r="F2" s="13"/>
      <c r="G2" s="13"/>
      <c r="H2" s="1"/>
      <c r="J2" s="16"/>
    </row>
    <row r="3" spans="1:10" x14ac:dyDescent="0.25">
      <c r="A3" s="20" t="s">
        <v>11</v>
      </c>
      <c r="B3" s="40" t="s">
        <v>74</v>
      </c>
      <c r="C3" s="21" t="s">
        <v>12</v>
      </c>
      <c r="D3" s="37">
        <v>910</v>
      </c>
      <c r="E3" s="21" t="s">
        <v>13</v>
      </c>
      <c r="F3" s="21" t="s">
        <v>14</v>
      </c>
      <c r="G3" s="45">
        <v>44053</v>
      </c>
      <c r="H3" s="21"/>
      <c r="I3" s="28"/>
    </row>
    <row r="4" spans="1:10" x14ac:dyDescent="0.25">
      <c r="A4" s="22" t="s">
        <v>10</v>
      </c>
      <c r="B4" s="40" t="s">
        <v>73</v>
      </c>
      <c r="C4" s="16" t="s">
        <v>3</v>
      </c>
      <c r="D4" s="37">
        <v>24.2</v>
      </c>
      <c r="E4" s="16"/>
      <c r="F4" s="16"/>
      <c r="G4" s="16"/>
      <c r="H4" s="25"/>
      <c r="I4" s="26"/>
    </row>
    <row r="5" spans="1:10" x14ac:dyDescent="0.25">
      <c r="A5" s="20" t="s">
        <v>16</v>
      </c>
      <c r="B5" s="21"/>
      <c r="C5" s="79" t="s">
        <v>58</v>
      </c>
      <c r="D5" s="77">
        <f>D3*0.95</f>
        <v>864.5</v>
      </c>
      <c r="E5" s="21" t="s">
        <v>17</v>
      </c>
      <c r="F5" s="56" t="s">
        <v>55</v>
      </c>
      <c r="G5" s="77">
        <f>D3*0.68</f>
        <v>618.80000000000007</v>
      </c>
      <c r="H5" s="35" t="s">
        <v>17</v>
      </c>
      <c r="I5" s="23"/>
    </row>
    <row r="6" spans="1:10" x14ac:dyDescent="0.25">
      <c r="A6" s="22"/>
      <c r="B6" s="16"/>
      <c r="C6" s="59"/>
      <c r="D6" s="78">
        <f>D5/3.785</f>
        <v>228.40158520475561</v>
      </c>
      <c r="E6" s="41" t="s">
        <v>79</v>
      </c>
      <c r="F6" s="80"/>
      <c r="G6" s="78">
        <f>G5/3.785</f>
        <v>163.4874504623514</v>
      </c>
      <c r="H6" s="19" t="s">
        <v>79</v>
      </c>
      <c r="I6" s="23"/>
    </row>
    <row r="7" spans="1:10" x14ac:dyDescent="0.25">
      <c r="A7" s="24"/>
      <c r="B7" s="25"/>
      <c r="C7" s="60"/>
      <c r="D7" s="60"/>
      <c r="E7" s="25"/>
      <c r="F7" s="24"/>
      <c r="G7" s="81">
        <f>G5/0.75/12</f>
        <v>68.75555555555556</v>
      </c>
      <c r="H7" s="29" t="s">
        <v>21</v>
      </c>
      <c r="I7" s="26"/>
    </row>
    <row r="8" spans="1:10" x14ac:dyDescent="0.25">
      <c r="A8" t="s">
        <v>25</v>
      </c>
      <c r="B8" t="s">
        <v>26</v>
      </c>
      <c r="C8" s="16"/>
      <c r="E8" s="41"/>
      <c r="F8" s="16"/>
      <c r="G8" s="16"/>
      <c r="H8" s="16"/>
      <c r="I8" s="16"/>
    </row>
    <row r="9" spans="1:10" x14ac:dyDescent="0.25">
      <c r="C9" s="16"/>
      <c r="E9" s="16"/>
      <c r="F9" s="16"/>
      <c r="G9" s="16"/>
      <c r="H9" s="16"/>
      <c r="I9" s="16"/>
    </row>
    <row r="10" spans="1:10" x14ac:dyDescent="0.25">
      <c r="B10" s="20" t="s">
        <v>27</v>
      </c>
      <c r="C10" s="55" t="s">
        <v>28</v>
      </c>
      <c r="D10" s="82">
        <v>860</v>
      </c>
      <c r="E10" s="55" t="s">
        <v>13</v>
      </c>
      <c r="F10" s="83" t="s">
        <v>80</v>
      </c>
      <c r="G10" s="56" t="s">
        <v>75</v>
      </c>
      <c r="H10" s="73">
        <v>137.9</v>
      </c>
      <c r="I10" s="55"/>
    </row>
    <row r="11" spans="1:10" x14ac:dyDescent="0.25">
      <c r="B11" s="22"/>
      <c r="C11" s="64" t="s">
        <v>3</v>
      </c>
      <c r="D11" s="34">
        <v>24.1</v>
      </c>
      <c r="F11" s="53"/>
      <c r="G11" s="61" t="s">
        <v>76</v>
      </c>
      <c r="H11" s="74">
        <v>238</v>
      </c>
      <c r="I11" s="59"/>
    </row>
    <row r="12" spans="1:10" x14ac:dyDescent="0.25">
      <c r="B12" s="22"/>
      <c r="C12" s="59" t="s">
        <v>5</v>
      </c>
      <c r="D12" s="34">
        <v>6.6</v>
      </c>
      <c r="E12" s="41" t="s">
        <v>56</v>
      </c>
      <c r="F12" s="54" t="s">
        <v>46</v>
      </c>
      <c r="G12" s="57" t="s">
        <v>67</v>
      </c>
      <c r="H12" s="75">
        <v>5.4</v>
      </c>
      <c r="I12" s="59"/>
    </row>
    <row r="13" spans="1:10" x14ac:dyDescent="0.25">
      <c r="B13" s="22"/>
      <c r="C13" s="59" t="s">
        <v>4</v>
      </c>
      <c r="D13" s="34">
        <v>3.49</v>
      </c>
      <c r="E13" s="16"/>
      <c r="F13" s="62" t="s">
        <v>45</v>
      </c>
      <c r="G13" s="63" t="s">
        <v>69</v>
      </c>
      <c r="H13" s="75">
        <v>4.5</v>
      </c>
      <c r="I13" s="59"/>
    </row>
    <row r="14" spans="1:10" x14ac:dyDescent="0.25">
      <c r="B14" s="24"/>
      <c r="C14" s="65" t="s">
        <v>66</v>
      </c>
      <c r="D14" s="34">
        <v>345.6</v>
      </c>
      <c r="E14" s="29"/>
      <c r="F14" s="24"/>
      <c r="G14" s="58" t="s">
        <v>68</v>
      </c>
      <c r="H14" s="76">
        <v>0.04</v>
      </c>
      <c r="I14" s="60"/>
    </row>
    <row r="15" spans="1:10" x14ac:dyDescent="0.25">
      <c r="F15" s="19"/>
      <c r="G15" s="15"/>
    </row>
    <row r="16" spans="1:10" x14ac:dyDescent="0.25">
      <c r="A16" t="s">
        <v>18</v>
      </c>
      <c r="C16" s="9" t="s">
        <v>20</v>
      </c>
      <c r="D16" s="32">
        <f>(G16-$D$11)*10*MUST/1000</f>
        <v>-0.86000000000001231</v>
      </c>
      <c r="E16" t="s">
        <v>13</v>
      </c>
      <c r="F16" t="s">
        <v>41</v>
      </c>
      <c r="G16" s="34">
        <v>24</v>
      </c>
    </row>
    <row r="17" spans="1:9" ht="13.8" thickBot="1" x14ac:dyDescent="0.3">
      <c r="A17" t="s">
        <v>42</v>
      </c>
      <c r="C17" s="9" t="s">
        <v>5</v>
      </c>
      <c r="D17" s="32">
        <f>(G17-$D$12)*1*MUST</f>
        <v>-515.99999999999966</v>
      </c>
      <c r="E17" t="s">
        <v>19</v>
      </c>
      <c r="F17" t="s">
        <v>47</v>
      </c>
      <c r="G17" s="34">
        <v>6</v>
      </c>
      <c r="H17" s="19" t="s">
        <v>70</v>
      </c>
      <c r="I17" s="15"/>
    </row>
    <row r="18" spans="1:9" ht="13.8" thickBot="1" x14ac:dyDescent="0.3">
      <c r="A18" t="s">
        <v>43</v>
      </c>
      <c r="B18" s="66" t="s">
        <v>72</v>
      </c>
      <c r="C18" s="9" t="s">
        <v>22</v>
      </c>
      <c r="D18" s="33">
        <f>0.3*MUST</f>
        <v>258</v>
      </c>
      <c r="E18" t="s">
        <v>19</v>
      </c>
      <c r="F18" t="s">
        <v>23</v>
      </c>
      <c r="G18">
        <f>D18*20</f>
        <v>5160</v>
      </c>
      <c r="H18" t="s">
        <v>24</v>
      </c>
    </row>
    <row r="19" spans="1:9" x14ac:dyDescent="0.25">
      <c r="A19" s="41" t="s">
        <v>81</v>
      </c>
      <c r="C19" s="36" t="s">
        <v>44</v>
      </c>
      <c r="D19" s="31">
        <f>D18</f>
        <v>258</v>
      </c>
      <c r="E19" t="s">
        <v>19</v>
      </c>
      <c r="F19" s="19" t="s">
        <v>82</v>
      </c>
    </row>
    <row r="20" spans="1:9" x14ac:dyDescent="0.25">
      <c r="A20" s="41" t="s">
        <v>81</v>
      </c>
      <c r="C20" s="36" t="s">
        <v>29</v>
      </c>
      <c r="D20" s="31">
        <f>0.1*MUST</f>
        <v>86</v>
      </c>
      <c r="E20" t="s">
        <v>19</v>
      </c>
    </row>
    <row r="22" spans="1:9" x14ac:dyDescent="0.25">
      <c r="B22" t="s">
        <v>40</v>
      </c>
      <c r="C22" s="9">
        <v>0</v>
      </c>
      <c r="E22" s="19" t="s">
        <v>8</v>
      </c>
      <c r="F22" s="56" t="s">
        <v>77</v>
      </c>
      <c r="G22" s="21"/>
      <c r="H22" s="21"/>
      <c r="I22" s="28"/>
    </row>
    <row r="23" spans="1:9" x14ac:dyDescent="0.25">
      <c r="B23" t="s">
        <v>39</v>
      </c>
      <c r="C23" s="9">
        <v>0</v>
      </c>
      <c r="F23" s="61"/>
      <c r="G23" s="16"/>
      <c r="H23" s="16"/>
      <c r="I23" s="23"/>
    </row>
    <row r="24" spans="1:9" x14ac:dyDescent="0.25">
      <c r="F24" s="22"/>
      <c r="G24" s="16"/>
      <c r="H24" s="16"/>
      <c r="I24" s="23"/>
    </row>
    <row r="25" spans="1:9" x14ac:dyDescent="0.25">
      <c r="B25" t="s">
        <v>38</v>
      </c>
      <c r="C25" t="s">
        <v>3</v>
      </c>
      <c r="D25" s="34">
        <v>24</v>
      </c>
      <c r="F25" s="22"/>
      <c r="G25" s="16"/>
      <c r="H25" s="16"/>
      <c r="I25" s="23"/>
    </row>
    <row r="26" spans="1:9" x14ac:dyDescent="0.25">
      <c r="C26" s="19" t="s">
        <v>5</v>
      </c>
      <c r="D26" s="34">
        <v>6.6</v>
      </c>
      <c r="F26" s="22"/>
      <c r="G26" s="16"/>
      <c r="H26" s="16"/>
      <c r="I26" s="23"/>
    </row>
    <row r="27" spans="1:9" x14ac:dyDescent="0.25">
      <c r="C27" s="19" t="s">
        <v>4</v>
      </c>
      <c r="D27" s="34">
        <v>3.5</v>
      </c>
      <c r="F27" s="24"/>
      <c r="G27" s="25"/>
      <c r="H27" s="25"/>
      <c r="I27" s="26"/>
    </row>
    <row r="29" spans="1:9" x14ac:dyDescent="0.25">
      <c r="A29" t="s">
        <v>30</v>
      </c>
      <c r="B29" t="s">
        <v>31</v>
      </c>
      <c r="C29" s="9"/>
      <c r="F29" s="19" t="s">
        <v>84</v>
      </c>
    </row>
    <row r="30" spans="1:9" x14ac:dyDescent="0.25">
      <c r="B30" t="s">
        <v>33</v>
      </c>
      <c r="C30" s="9"/>
    </row>
    <row r="31" spans="1:9" x14ac:dyDescent="0.25">
      <c r="B31" t="s">
        <v>32</v>
      </c>
      <c r="C31" s="9"/>
    </row>
    <row r="32" spans="1:9" x14ac:dyDescent="0.25">
      <c r="B32" t="s">
        <v>34</v>
      </c>
      <c r="C32" s="9"/>
      <c r="F32" s="19" t="s">
        <v>89</v>
      </c>
    </row>
    <row r="33" spans="1:9" x14ac:dyDescent="0.25">
      <c r="B33" t="s">
        <v>35</v>
      </c>
      <c r="C33" s="9"/>
    </row>
    <row r="34" spans="1:9" x14ac:dyDescent="0.25">
      <c r="B34" t="s">
        <v>36</v>
      </c>
      <c r="C34" s="9"/>
    </row>
    <row r="35" spans="1:9" x14ac:dyDescent="0.25">
      <c r="B35" s="19" t="s">
        <v>83</v>
      </c>
      <c r="C35" s="9"/>
    </row>
    <row r="36" spans="1:9" x14ac:dyDescent="0.25">
      <c r="B36" s="35" t="s">
        <v>86</v>
      </c>
      <c r="C36" s="9"/>
      <c r="F36" s="19" t="s">
        <v>85</v>
      </c>
    </row>
    <row r="37" spans="1:9" x14ac:dyDescent="0.25">
      <c r="B37" s="35" t="s">
        <v>87</v>
      </c>
      <c r="C37" s="9"/>
      <c r="F37" s="19" t="s">
        <v>88</v>
      </c>
    </row>
    <row r="38" spans="1:9" x14ac:dyDescent="0.25">
      <c r="B38" t="s">
        <v>37</v>
      </c>
      <c r="C38" t="s">
        <v>14</v>
      </c>
      <c r="D38" s="38">
        <v>44053</v>
      </c>
      <c r="F38" s="67"/>
    </row>
    <row r="39" spans="1:9" x14ac:dyDescent="0.25">
      <c r="C39" s="19" t="s">
        <v>15</v>
      </c>
      <c r="D39" s="85">
        <v>0.625</v>
      </c>
    </row>
    <row r="40" spans="1:9" x14ac:dyDescent="0.25">
      <c r="C40" s="19"/>
      <c r="D40" s="84"/>
    </row>
    <row r="41" spans="1:9" x14ac:dyDescent="0.25">
      <c r="A41" t="s">
        <v>48</v>
      </c>
      <c r="B41" t="s">
        <v>49</v>
      </c>
      <c r="C41" t="s">
        <v>50</v>
      </c>
    </row>
    <row r="43" spans="1:9" x14ac:dyDescent="0.25">
      <c r="A43" t="s">
        <v>51</v>
      </c>
      <c r="B43" t="s">
        <v>52</v>
      </c>
      <c r="C43" t="s">
        <v>14</v>
      </c>
      <c r="D43" s="38"/>
      <c r="E43" s="19" t="s">
        <v>15</v>
      </c>
      <c r="F43" s="34"/>
    </row>
    <row r="44" spans="1:9" x14ac:dyDescent="0.25">
      <c r="B44" s="19"/>
      <c r="C44" t="s">
        <v>64</v>
      </c>
      <c r="D44" s="38"/>
      <c r="E44" s="19" t="s">
        <v>17</v>
      </c>
      <c r="F44" s="39"/>
    </row>
    <row r="45" spans="1:9" x14ac:dyDescent="0.25">
      <c r="B45" s="46"/>
      <c r="C45" s="19" t="s">
        <v>59</v>
      </c>
      <c r="D45" s="34"/>
    </row>
    <row r="46" spans="1:9" x14ac:dyDescent="0.25">
      <c r="B46" s="47"/>
      <c r="C46" s="19" t="s">
        <v>60</v>
      </c>
      <c r="D46" s="34"/>
    </row>
    <row r="47" spans="1:9" x14ac:dyDescent="0.25">
      <c r="B47" s="47"/>
    </row>
    <row r="48" spans="1:9" x14ac:dyDescent="0.25">
      <c r="A48" t="s">
        <v>53</v>
      </c>
      <c r="B48" t="s">
        <v>63</v>
      </c>
      <c r="C48" s="20"/>
      <c r="D48" s="52"/>
      <c r="E48" s="27"/>
      <c r="F48" s="21"/>
      <c r="G48" s="21"/>
      <c r="H48" s="21"/>
      <c r="I48" s="28"/>
    </row>
    <row r="49" spans="3:9" x14ac:dyDescent="0.25">
      <c r="C49" s="17"/>
      <c r="D49" s="18"/>
      <c r="E49" s="18"/>
      <c r="F49" s="18"/>
      <c r="G49" s="18"/>
      <c r="H49" s="18"/>
      <c r="I49" s="36"/>
    </row>
    <row r="50" spans="3:9" x14ac:dyDescent="0.25">
      <c r="C50" s="22"/>
      <c r="D50" s="16"/>
      <c r="E50" s="16"/>
      <c r="F50" s="16"/>
      <c r="G50" s="16"/>
      <c r="H50" s="16"/>
      <c r="I50" s="23"/>
    </row>
    <row r="51" spans="3:9" x14ac:dyDescent="0.25">
      <c r="C51" s="17"/>
      <c r="D51" s="18"/>
      <c r="E51" s="18"/>
      <c r="F51" s="18"/>
      <c r="G51" s="18"/>
      <c r="H51" s="18"/>
      <c r="I51" s="36"/>
    </row>
  </sheetData>
  <mergeCells count="2">
    <mergeCell ref="E1:G1"/>
    <mergeCell ref="A1:C1"/>
  </mergeCells>
  <phoneticPr fontId="4" type="noConversion"/>
  <pageMargins left="0.39583333333333331" right="0.14583333333333334" top="0.75" bottom="0.75" header="0.3" footer="0.3"/>
  <pageSetup orientation="portrait" r:id="rId1"/>
  <headerFooter alignWithMargins="0">
    <oddHeader>&amp;CSky Acres Winery                                                                                               &amp;F    &amp;P of &amp;N</oddHeader>
    <oddFooter>&amp;CGOfermentor copyright2020. Can be copied and modified provided this copyright notice remains in place. Spreadsheet and associated calculations provided for instructional purposes only. Use at your own risk.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7"/>
  <sheetViews>
    <sheetView workbookViewId="0">
      <selection activeCell="O17" sqref="O17"/>
    </sheetView>
  </sheetViews>
  <sheetFormatPr defaultRowHeight="13.2" x14ac:dyDescent="0.25"/>
  <cols>
    <col min="1" max="1" width="9.88671875" customWidth="1"/>
    <col min="2" max="2" width="5.6640625" customWidth="1"/>
    <col min="3" max="3" width="7.33203125" customWidth="1"/>
    <col min="4" max="4" width="6" customWidth="1"/>
    <col min="5" max="5" width="7.88671875" customWidth="1"/>
    <col min="6" max="6" width="7.44140625" customWidth="1"/>
    <col min="7" max="7" width="7.6640625" customWidth="1"/>
    <col min="8" max="9" width="7.5546875" customWidth="1"/>
    <col min="10" max="10" width="7" customWidth="1"/>
    <col min="11" max="11" width="23" customWidth="1"/>
  </cols>
  <sheetData>
    <row r="1" spans="1:11" ht="30" customHeight="1" x14ac:dyDescent="0.4">
      <c r="A1" s="14" t="s">
        <v>9</v>
      </c>
      <c r="E1" s="16"/>
      <c r="F1" s="16"/>
      <c r="G1" s="16"/>
      <c r="H1" s="16"/>
      <c r="I1" s="13"/>
      <c r="J1" s="13"/>
      <c r="K1" s="48" t="str">
        <f>PROCESS!E1</f>
        <v>2020-01</v>
      </c>
    </row>
    <row r="2" spans="1:11" ht="22.8" x14ac:dyDescent="0.4">
      <c r="C2" t="s">
        <v>6</v>
      </c>
      <c r="E2" s="86">
        <f>PROCESS!D38</f>
        <v>44053</v>
      </c>
      <c r="F2" t="s">
        <v>7</v>
      </c>
      <c r="G2" s="87">
        <f>PROCESS!D39</f>
        <v>0.625</v>
      </c>
      <c r="H2" s="50"/>
      <c r="K2" s="49" t="str">
        <f>PROCESS!A1</f>
        <v>CAB SAUVIGNON</v>
      </c>
    </row>
    <row r="3" spans="1:11" x14ac:dyDescent="0.25">
      <c r="E3" s="6"/>
      <c r="F3" s="6"/>
      <c r="G3" s="6"/>
      <c r="H3" s="6"/>
      <c r="J3" s="7"/>
    </row>
    <row r="4" spans="1:11" ht="13.8" x14ac:dyDescent="0.25">
      <c r="A4" s="4" t="s">
        <v>0</v>
      </c>
      <c r="B4" s="4" t="s">
        <v>1</v>
      </c>
      <c r="C4" s="4" t="s">
        <v>57</v>
      </c>
      <c r="D4" s="4" t="s">
        <v>4</v>
      </c>
      <c r="E4" s="4" t="s">
        <v>5</v>
      </c>
      <c r="F4" s="4" t="s">
        <v>61</v>
      </c>
      <c r="G4" s="4" t="s">
        <v>59</v>
      </c>
      <c r="H4" s="4"/>
      <c r="I4" s="4"/>
      <c r="J4" s="5" t="s">
        <v>2</v>
      </c>
      <c r="K4" s="5" t="s">
        <v>8</v>
      </c>
    </row>
    <row r="5" spans="1:11" ht="20.100000000000001" customHeight="1" x14ac:dyDescent="0.25">
      <c r="A5" s="89">
        <f>INOCDATE</f>
        <v>44053</v>
      </c>
      <c r="B5" s="87">
        <f>INOCTIME</f>
        <v>0.625</v>
      </c>
      <c r="C5" s="12"/>
      <c r="D5" s="12"/>
      <c r="E5" s="12"/>
      <c r="F5" s="12"/>
      <c r="G5" s="12"/>
      <c r="H5" s="12"/>
      <c r="I5" s="12"/>
      <c r="J5" s="88">
        <v>0</v>
      </c>
      <c r="K5" s="42"/>
    </row>
    <row r="6" spans="1:11" ht="20.100000000000001" customHeight="1" x14ac:dyDescent="0.25">
      <c r="A6" s="10"/>
      <c r="B6" s="11"/>
      <c r="C6" s="12"/>
      <c r="D6" s="12"/>
      <c r="E6" s="12"/>
      <c r="F6" s="12"/>
      <c r="G6" s="12"/>
      <c r="H6" s="12"/>
      <c r="I6" s="12"/>
      <c r="J6" s="88">
        <f t="shared" ref="J6:J33" si="0">IF(ISBLANK(A6),0,(A6-INOCDATE)*24+(B6-INOCTIME)*24)</f>
        <v>0</v>
      </c>
      <c r="K6" s="42"/>
    </row>
    <row r="7" spans="1:11" ht="20.100000000000001" customHeight="1" x14ac:dyDescent="0.25">
      <c r="A7" s="10"/>
      <c r="B7" s="11"/>
      <c r="C7" s="12"/>
      <c r="D7" s="12"/>
      <c r="E7" s="12"/>
      <c r="F7" s="12"/>
      <c r="G7" s="12"/>
      <c r="H7" s="12"/>
      <c r="I7" s="12"/>
      <c r="J7" s="88">
        <f t="shared" si="0"/>
        <v>0</v>
      </c>
      <c r="K7" s="9"/>
    </row>
    <row r="8" spans="1:11" ht="20.100000000000001" customHeight="1" x14ac:dyDescent="0.25">
      <c r="A8" s="10"/>
      <c r="B8" s="11"/>
      <c r="C8" s="12"/>
      <c r="D8" s="12"/>
      <c r="E8" s="12"/>
      <c r="F8" s="12"/>
      <c r="G8" s="12"/>
      <c r="H8" s="12"/>
      <c r="I8" s="12"/>
      <c r="J8" s="88">
        <f t="shared" si="0"/>
        <v>0</v>
      </c>
      <c r="K8" s="9"/>
    </row>
    <row r="9" spans="1:11" ht="20.100000000000001" customHeight="1" x14ac:dyDescent="0.25">
      <c r="A9" s="10"/>
      <c r="B9" s="11"/>
      <c r="C9" s="12"/>
      <c r="D9" s="12"/>
      <c r="E9" s="12"/>
      <c r="F9" s="12"/>
      <c r="G9" s="12"/>
      <c r="H9" s="12"/>
      <c r="I9" s="12"/>
      <c r="J9" s="88">
        <f t="shared" si="0"/>
        <v>0</v>
      </c>
      <c r="K9" s="9"/>
    </row>
    <row r="10" spans="1:11" ht="20.100000000000001" customHeight="1" x14ac:dyDescent="0.25">
      <c r="A10" s="10"/>
      <c r="B10" s="11"/>
      <c r="C10" s="12"/>
      <c r="D10" s="12"/>
      <c r="E10" s="12"/>
      <c r="F10" s="12"/>
      <c r="G10" s="12"/>
      <c r="H10" s="12"/>
      <c r="I10" s="12"/>
      <c r="J10" s="88">
        <f>IF(ISBLANK(A10),0,(A10-INOCDATE)*24+(B10-INOCTIME)*24)</f>
        <v>0</v>
      </c>
      <c r="K10" s="42"/>
    </row>
    <row r="11" spans="1:11" ht="20.100000000000001" customHeight="1" x14ac:dyDescent="0.25">
      <c r="A11" s="10"/>
      <c r="B11" s="11"/>
      <c r="C11" s="12"/>
      <c r="D11" s="12"/>
      <c r="E11" s="12"/>
      <c r="F11" s="12"/>
      <c r="G11" s="12"/>
      <c r="H11" s="12"/>
      <c r="I11" s="12"/>
      <c r="J11" s="88">
        <f>IF(ISBLANK(A11),0,(A11-INOCDATE)*24+(B11-INOCTIME)*24)</f>
        <v>0</v>
      </c>
      <c r="K11" s="42"/>
    </row>
    <row r="12" spans="1:11" ht="20.100000000000001" customHeight="1" x14ac:dyDescent="0.25">
      <c r="A12" s="10"/>
      <c r="B12" s="11"/>
      <c r="C12" s="12"/>
      <c r="D12" s="12"/>
      <c r="E12" s="12"/>
      <c r="F12" s="12"/>
      <c r="G12" s="12"/>
      <c r="H12" s="12"/>
      <c r="I12" s="12"/>
      <c r="J12" s="88">
        <f>IF(ISBLANK(A12),0,(A12-INOCDATE)*24+(B12-INOCTIME)*24)</f>
        <v>0</v>
      </c>
      <c r="K12" s="42"/>
    </row>
    <row r="13" spans="1:11" ht="20.100000000000001" customHeight="1" x14ac:dyDescent="0.25">
      <c r="A13" s="10"/>
      <c r="B13" s="11"/>
      <c r="C13" s="12"/>
      <c r="D13" s="43"/>
      <c r="E13" s="12"/>
      <c r="F13" s="12"/>
      <c r="G13" s="12"/>
      <c r="H13" s="12"/>
      <c r="I13" s="12"/>
      <c r="J13" s="88">
        <f>IF(ISBLANK(A13),0,(A13-INOCDATE)*24+(B13-INOCTIME)*24)</f>
        <v>0</v>
      </c>
      <c r="K13" s="9"/>
    </row>
    <row r="14" spans="1:11" ht="20.100000000000001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88">
        <f t="shared" si="0"/>
        <v>0</v>
      </c>
      <c r="K14" s="9"/>
    </row>
    <row r="15" spans="1:11" ht="20.100000000000001" customHeight="1" x14ac:dyDescent="0.25">
      <c r="A15" s="10"/>
      <c r="B15" s="11"/>
      <c r="C15" s="12"/>
      <c r="D15" s="12"/>
      <c r="E15" s="12"/>
      <c r="F15" s="12"/>
      <c r="G15" s="12"/>
      <c r="H15" s="12"/>
      <c r="I15" s="12"/>
      <c r="J15" s="88">
        <f t="shared" si="0"/>
        <v>0</v>
      </c>
      <c r="K15" s="9"/>
    </row>
    <row r="16" spans="1:11" ht="20.100000000000001" customHeight="1" x14ac:dyDescent="0.25">
      <c r="A16" s="10"/>
      <c r="B16" s="11"/>
      <c r="C16" s="12"/>
      <c r="D16" s="12"/>
      <c r="E16" s="12"/>
      <c r="F16" s="12"/>
      <c r="G16" s="12"/>
      <c r="H16" s="12"/>
      <c r="I16" s="12"/>
      <c r="J16" s="88">
        <f t="shared" si="0"/>
        <v>0</v>
      </c>
      <c r="K16" s="9"/>
    </row>
    <row r="17" spans="1:11" ht="20.100000000000001" customHeight="1" x14ac:dyDescent="0.25">
      <c r="A17" s="10"/>
      <c r="B17" s="11"/>
      <c r="C17" s="12"/>
      <c r="D17" s="12"/>
      <c r="E17" s="12"/>
      <c r="F17" s="12"/>
      <c r="G17" s="12"/>
      <c r="H17" s="12"/>
      <c r="I17" s="12"/>
      <c r="J17" s="88">
        <f t="shared" si="0"/>
        <v>0</v>
      </c>
      <c r="K17" s="42"/>
    </row>
    <row r="18" spans="1:11" ht="20.100000000000001" customHeight="1" x14ac:dyDescent="0.25">
      <c r="A18" s="10"/>
      <c r="B18" s="11"/>
      <c r="C18" s="12"/>
      <c r="D18" s="12"/>
      <c r="E18" s="12"/>
      <c r="F18" s="12"/>
      <c r="G18" s="12"/>
      <c r="H18" s="12"/>
      <c r="I18" s="12"/>
      <c r="J18" s="88">
        <f t="shared" si="0"/>
        <v>0</v>
      </c>
      <c r="K18" s="9"/>
    </row>
    <row r="19" spans="1:11" ht="20.100000000000001" customHeight="1" x14ac:dyDescent="0.25">
      <c r="A19" s="10"/>
      <c r="B19" s="11"/>
      <c r="C19" s="12"/>
      <c r="D19" s="12"/>
      <c r="E19" s="12"/>
      <c r="F19" s="12"/>
      <c r="G19" s="12"/>
      <c r="H19" s="12"/>
      <c r="I19" s="12"/>
      <c r="J19" s="88">
        <f t="shared" si="0"/>
        <v>0</v>
      </c>
      <c r="K19" s="9"/>
    </row>
    <row r="20" spans="1:11" ht="20.100000000000001" customHeigh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88">
        <f t="shared" si="0"/>
        <v>0</v>
      </c>
      <c r="K20" s="9"/>
    </row>
    <row r="21" spans="1:11" ht="20.100000000000001" customHeight="1" x14ac:dyDescent="0.25">
      <c r="A21" s="10"/>
      <c r="B21" s="11"/>
      <c r="C21" s="12"/>
      <c r="D21" s="12"/>
      <c r="E21" s="12"/>
      <c r="F21" s="12"/>
      <c r="G21" s="12"/>
      <c r="H21" s="12"/>
      <c r="I21" s="12"/>
      <c r="J21" s="88">
        <f t="shared" si="0"/>
        <v>0</v>
      </c>
      <c r="K21" s="9"/>
    </row>
    <row r="22" spans="1:11" ht="20.100000000000001" customHeight="1" x14ac:dyDescent="0.25">
      <c r="A22" s="10"/>
      <c r="B22" s="11"/>
      <c r="C22" s="12"/>
      <c r="D22" s="12"/>
      <c r="E22" s="12"/>
      <c r="F22" s="12"/>
      <c r="G22" s="12"/>
      <c r="H22" s="12"/>
      <c r="I22" s="12"/>
      <c r="J22" s="88">
        <f t="shared" si="0"/>
        <v>0</v>
      </c>
      <c r="K22" s="9"/>
    </row>
    <row r="23" spans="1:11" ht="20.100000000000001" customHeight="1" x14ac:dyDescent="0.25">
      <c r="A23" s="10"/>
      <c r="B23" s="11"/>
      <c r="C23" s="12"/>
      <c r="D23" s="12"/>
      <c r="E23" s="12"/>
      <c r="F23" s="12"/>
      <c r="G23" s="12"/>
      <c r="H23" s="12"/>
      <c r="I23" s="12"/>
      <c r="J23" s="88">
        <f t="shared" si="0"/>
        <v>0</v>
      </c>
      <c r="K23" s="9"/>
    </row>
    <row r="24" spans="1:11" ht="20.100000000000001" customHeight="1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88">
        <f t="shared" si="0"/>
        <v>0</v>
      </c>
      <c r="K24" s="9"/>
    </row>
    <row r="25" spans="1:11" ht="20.100000000000001" customHeight="1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88">
        <f t="shared" si="0"/>
        <v>0</v>
      </c>
      <c r="K25" s="9"/>
    </row>
    <row r="26" spans="1:11" ht="20.100000000000001" customHeight="1" x14ac:dyDescent="0.25">
      <c r="A26" s="10"/>
      <c r="B26" s="11"/>
      <c r="C26" s="12"/>
      <c r="D26" s="12"/>
      <c r="E26" s="12"/>
      <c r="F26" s="12"/>
      <c r="G26" s="12"/>
      <c r="H26" s="12"/>
      <c r="I26" s="12"/>
      <c r="J26" s="88">
        <f t="shared" si="0"/>
        <v>0</v>
      </c>
      <c r="K26" s="9"/>
    </row>
    <row r="27" spans="1:11" ht="20.100000000000001" customHeight="1" x14ac:dyDescent="0.25">
      <c r="A27" s="10"/>
      <c r="B27" s="11"/>
      <c r="C27" s="12"/>
      <c r="D27" s="12"/>
      <c r="E27" s="12"/>
      <c r="F27" s="12"/>
      <c r="G27" s="12"/>
      <c r="H27" s="12"/>
      <c r="I27" s="12"/>
      <c r="J27" s="88">
        <f t="shared" si="0"/>
        <v>0</v>
      </c>
      <c r="K27" s="9"/>
    </row>
    <row r="28" spans="1:11" ht="20.100000000000001" customHeight="1" x14ac:dyDescent="0.25">
      <c r="A28" s="10"/>
      <c r="B28" s="11"/>
      <c r="C28" s="12"/>
      <c r="D28" s="12"/>
      <c r="E28" s="12"/>
      <c r="F28" s="12"/>
      <c r="G28" s="12"/>
      <c r="H28" s="12"/>
      <c r="I28" s="12"/>
      <c r="J28" s="88">
        <f t="shared" si="0"/>
        <v>0</v>
      </c>
      <c r="K28" s="9"/>
    </row>
    <row r="29" spans="1:11" ht="20.100000000000001" customHeight="1" x14ac:dyDescent="0.25">
      <c r="A29" s="10"/>
      <c r="B29" s="11"/>
      <c r="C29" s="12"/>
      <c r="D29" s="12"/>
      <c r="E29" s="12"/>
      <c r="F29" s="12"/>
      <c r="G29" s="12"/>
      <c r="H29" s="12"/>
      <c r="I29" s="12"/>
      <c r="J29" s="88">
        <f t="shared" si="0"/>
        <v>0</v>
      </c>
      <c r="K29" s="9"/>
    </row>
    <row r="30" spans="1:11" ht="20.100000000000001" customHeight="1" x14ac:dyDescent="0.25">
      <c r="A30" s="10"/>
      <c r="B30" s="11"/>
      <c r="C30" s="12"/>
      <c r="D30" s="12"/>
      <c r="E30" s="12"/>
      <c r="F30" s="12"/>
      <c r="G30" s="12"/>
      <c r="H30" s="12"/>
      <c r="I30" s="12"/>
      <c r="J30" s="88">
        <f t="shared" si="0"/>
        <v>0</v>
      </c>
      <c r="K30" s="9"/>
    </row>
    <row r="31" spans="1:11" ht="20.100000000000001" customHeight="1" x14ac:dyDescent="0.25">
      <c r="A31" s="10"/>
      <c r="B31" s="11"/>
      <c r="C31" s="12"/>
      <c r="D31" s="12"/>
      <c r="E31" s="12"/>
      <c r="F31" s="12"/>
      <c r="G31" s="12"/>
      <c r="H31" s="12"/>
      <c r="I31" s="12"/>
      <c r="J31" s="88">
        <f t="shared" si="0"/>
        <v>0</v>
      </c>
      <c r="K31" s="9"/>
    </row>
    <row r="32" spans="1:11" ht="20.100000000000001" customHeight="1" x14ac:dyDescent="0.25">
      <c r="A32" s="10"/>
      <c r="B32" s="11"/>
      <c r="C32" s="12"/>
      <c r="D32" s="12"/>
      <c r="E32" s="12"/>
      <c r="F32" s="12"/>
      <c r="G32" s="12"/>
      <c r="H32" s="12"/>
      <c r="I32" s="12"/>
      <c r="J32" s="88">
        <f t="shared" si="0"/>
        <v>0</v>
      </c>
      <c r="K32" s="9"/>
    </row>
    <row r="33" spans="1:11" ht="20.100000000000001" customHeight="1" x14ac:dyDescent="0.25">
      <c r="A33" s="10"/>
      <c r="B33" s="11"/>
      <c r="C33" s="12"/>
      <c r="D33" s="12"/>
      <c r="E33" s="12"/>
      <c r="F33" s="12"/>
      <c r="G33" s="12"/>
      <c r="H33" s="12"/>
      <c r="I33" s="12"/>
      <c r="J33" s="88">
        <f t="shared" si="0"/>
        <v>0</v>
      </c>
      <c r="K33" s="9"/>
    </row>
    <row r="34" spans="1:11" x14ac:dyDescent="0.25">
      <c r="A34" s="2"/>
      <c r="B34" s="3"/>
    </row>
    <row r="35" spans="1:11" x14ac:dyDescent="0.25">
      <c r="A35" s="2"/>
      <c r="B35" s="3"/>
    </row>
    <row r="36" spans="1:11" x14ac:dyDescent="0.25">
      <c r="A36" s="2"/>
      <c r="B36" s="3"/>
    </row>
    <row r="37" spans="1:11" x14ac:dyDescent="0.25">
      <c r="A37" s="2"/>
      <c r="B37" s="3"/>
    </row>
    <row r="38" spans="1:11" x14ac:dyDescent="0.25">
      <c r="A38" s="2"/>
      <c r="B38" s="3"/>
    </row>
    <row r="39" spans="1:11" x14ac:dyDescent="0.25">
      <c r="A39" s="2"/>
      <c r="B39" s="3"/>
    </row>
    <row r="40" spans="1:11" x14ac:dyDescent="0.25">
      <c r="A40" s="2"/>
      <c r="B40" s="3"/>
    </row>
    <row r="41" spans="1:11" x14ac:dyDescent="0.25">
      <c r="A41" s="2"/>
      <c r="B41" s="3"/>
    </row>
    <row r="42" spans="1:11" x14ac:dyDescent="0.25">
      <c r="A42" s="2"/>
      <c r="B42" s="3"/>
    </row>
    <row r="43" spans="1:11" x14ac:dyDescent="0.25">
      <c r="A43" s="2"/>
      <c r="B43" s="3"/>
    </row>
    <row r="44" spans="1:11" x14ac:dyDescent="0.25">
      <c r="A44" s="2"/>
      <c r="B44" s="3"/>
    </row>
    <row r="45" spans="1:11" x14ac:dyDescent="0.25">
      <c r="A45" s="2"/>
      <c r="B45" s="3"/>
    </row>
    <row r="46" spans="1:11" x14ac:dyDescent="0.25">
      <c r="A46" s="2"/>
      <c r="B46" s="3"/>
    </row>
    <row r="47" spans="1:11" x14ac:dyDescent="0.25">
      <c r="A47" s="2"/>
      <c r="B47" s="3"/>
    </row>
    <row r="48" spans="1:11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</row>
    <row r="94" spans="1:2" x14ac:dyDescent="0.25">
      <c r="A94" s="2"/>
    </row>
    <row r="95" spans="1:2" x14ac:dyDescent="0.25">
      <c r="A95" s="2"/>
    </row>
    <row r="96" spans="1: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</sheetData>
  <phoneticPr fontId="4" type="noConversion"/>
  <pageMargins left="0.75" right="0.22" top="0.79" bottom="0.74" header="0.5" footer="0.5"/>
  <pageSetup orientation="portrait" verticalDpi="0" r:id="rId1"/>
  <headerFooter alignWithMargins="0">
    <oddHeader>&amp;CSky Acres Winery</oddHeader>
    <oddFooter>&amp;R&amp;8ver  9/2013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F5" sqref="F5"/>
    </sheetView>
  </sheetViews>
  <sheetFormatPr defaultRowHeight="13.2" x14ac:dyDescent="0.25"/>
  <cols>
    <col min="1" max="1" width="12.88671875" customWidth="1"/>
  </cols>
  <sheetData>
    <row r="1" spans="1:4" x14ac:dyDescent="0.25">
      <c r="A1" s="5" t="str">
        <f>LOG!J4</f>
        <v>hours</v>
      </c>
      <c r="B1" t="str">
        <f>LOG!D4</f>
        <v>pH</v>
      </c>
      <c r="C1" s="19" t="s">
        <v>61</v>
      </c>
      <c r="D1" t="s">
        <v>59</v>
      </c>
    </row>
    <row r="2" spans="1:4" x14ac:dyDescent="0.25">
      <c r="A2" s="8">
        <f>LOG!J5</f>
        <v>0</v>
      </c>
      <c r="B2">
        <f>LOG!D5</f>
        <v>0</v>
      </c>
      <c r="C2">
        <f>LOG!F5</f>
        <v>0</v>
      </c>
      <c r="D2">
        <f>LOG!G5</f>
        <v>0</v>
      </c>
    </row>
    <row r="3" spans="1:4" x14ac:dyDescent="0.25">
      <c r="A3" s="8">
        <f>LOG!J6</f>
        <v>0</v>
      </c>
      <c r="B3">
        <f>LOG!D6</f>
        <v>0</v>
      </c>
      <c r="C3">
        <f>LOG!F6</f>
        <v>0</v>
      </c>
      <c r="D3">
        <f>LOG!G6</f>
        <v>0</v>
      </c>
    </row>
    <row r="4" spans="1:4" x14ac:dyDescent="0.25">
      <c r="A4" s="8">
        <f>LOG!J7</f>
        <v>0</v>
      </c>
      <c r="B4">
        <f>LOG!D7</f>
        <v>0</v>
      </c>
      <c r="C4">
        <f>LOG!F7</f>
        <v>0</v>
      </c>
      <c r="D4">
        <f>LOG!G7</f>
        <v>0</v>
      </c>
    </row>
    <row r="5" spans="1:4" x14ac:dyDescent="0.25">
      <c r="A5" s="8">
        <f>LOG!J8</f>
        <v>0</v>
      </c>
      <c r="B5">
        <f>LOG!D8</f>
        <v>0</v>
      </c>
      <c r="C5">
        <f>LOG!F8</f>
        <v>0</v>
      </c>
      <c r="D5">
        <f>LOG!G8</f>
        <v>0</v>
      </c>
    </row>
    <row r="6" spans="1:4" x14ac:dyDescent="0.25">
      <c r="A6" s="8">
        <f>LOG!J9</f>
        <v>0</v>
      </c>
      <c r="B6">
        <f>LOG!D9</f>
        <v>0</v>
      </c>
      <c r="C6">
        <f>LOG!F9</f>
        <v>0</v>
      </c>
      <c r="D6">
        <f>LOG!G9</f>
        <v>0</v>
      </c>
    </row>
    <row r="7" spans="1:4" x14ac:dyDescent="0.25">
      <c r="A7" s="8">
        <f>LOG!J10</f>
        <v>0</v>
      </c>
      <c r="B7">
        <f>LOG!D10</f>
        <v>0</v>
      </c>
      <c r="C7">
        <f>LOG!F10</f>
        <v>0</v>
      </c>
      <c r="D7">
        <f>LOG!G10</f>
        <v>0</v>
      </c>
    </row>
    <row r="8" spans="1:4" x14ac:dyDescent="0.25">
      <c r="A8" s="8">
        <f>LOG!J11</f>
        <v>0</v>
      </c>
      <c r="B8">
        <f>LOG!D11</f>
        <v>0</v>
      </c>
      <c r="C8">
        <f>LOG!F11</f>
        <v>0</v>
      </c>
      <c r="D8">
        <f>LOG!G11</f>
        <v>0</v>
      </c>
    </row>
    <row r="9" spans="1:4" x14ac:dyDescent="0.25">
      <c r="A9" s="8">
        <f>LOG!J12</f>
        <v>0</v>
      </c>
      <c r="B9">
        <f>LOG!D12</f>
        <v>0</v>
      </c>
      <c r="C9">
        <f>LOG!F12</f>
        <v>0</v>
      </c>
      <c r="D9">
        <f>LOG!G12</f>
        <v>0</v>
      </c>
    </row>
    <row r="10" spans="1:4" x14ac:dyDescent="0.25">
      <c r="A10" s="8">
        <f>LOG!J13</f>
        <v>0</v>
      </c>
      <c r="B10">
        <f>LOG!D13</f>
        <v>0</v>
      </c>
      <c r="C10">
        <f>LOG!F13</f>
        <v>0</v>
      </c>
      <c r="D10">
        <f>LOG!G13</f>
        <v>0</v>
      </c>
    </row>
    <row r="11" spans="1:4" x14ac:dyDescent="0.25">
      <c r="A11" s="8">
        <f>LOG!J14</f>
        <v>0</v>
      </c>
      <c r="B11">
        <f>LOG!D14</f>
        <v>0</v>
      </c>
      <c r="C11">
        <f>LOG!F14</f>
        <v>0</v>
      </c>
      <c r="D11">
        <f>LOG!G14</f>
        <v>0</v>
      </c>
    </row>
    <row r="12" spans="1:4" x14ac:dyDescent="0.25">
      <c r="A12" s="8">
        <f>LOG!J15</f>
        <v>0</v>
      </c>
      <c r="B12">
        <f>LOG!D15</f>
        <v>0</v>
      </c>
      <c r="C12">
        <f>LOG!F15</f>
        <v>0</v>
      </c>
      <c r="D12">
        <f>LOG!G15</f>
        <v>0</v>
      </c>
    </row>
    <row r="13" spans="1:4" x14ac:dyDescent="0.25">
      <c r="A13" s="8">
        <f>LOG!J16</f>
        <v>0</v>
      </c>
      <c r="B13">
        <f>LOG!D16</f>
        <v>0</v>
      </c>
      <c r="C13">
        <f>LOG!F16</f>
        <v>0</v>
      </c>
      <c r="D13">
        <f>LOG!G16</f>
        <v>0</v>
      </c>
    </row>
    <row r="14" spans="1:4" x14ac:dyDescent="0.25">
      <c r="A14" s="8">
        <f>LOG!J17</f>
        <v>0</v>
      </c>
      <c r="B14">
        <f>LOG!D17</f>
        <v>0</v>
      </c>
      <c r="C14">
        <f>LOG!F17</f>
        <v>0</v>
      </c>
      <c r="D14">
        <f>LOG!G17</f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abSelected="1" workbookViewId="0">
      <selection activeCell="G21" sqref="G21"/>
    </sheetView>
  </sheetViews>
  <sheetFormatPr defaultRowHeight="13.2" x14ac:dyDescent="0.25"/>
  <cols>
    <col min="1" max="1" width="10.109375" bestFit="1" customWidth="1"/>
    <col min="2" max="2" width="8.88671875" customWidth="1"/>
    <col min="3" max="3" width="5.44140625" customWidth="1"/>
    <col min="4" max="4" width="6.109375" customWidth="1"/>
    <col min="5" max="5" width="6.5546875" customWidth="1"/>
    <col min="6" max="6" width="7.109375" customWidth="1"/>
    <col min="7" max="7" width="46.5546875" customWidth="1"/>
  </cols>
  <sheetData>
    <row r="1" spans="1:7" ht="22.8" x14ac:dyDescent="0.4">
      <c r="A1" s="14" t="s">
        <v>62</v>
      </c>
      <c r="D1" s="16"/>
      <c r="E1" s="16"/>
      <c r="F1" s="16"/>
      <c r="G1" s="48" t="str">
        <f>LOTNUMBER</f>
        <v>2020-01</v>
      </c>
    </row>
    <row r="2" spans="1:7" ht="22.8" x14ac:dyDescent="0.4">
      <c r="C2" s="39"/>
      <c r="D2" s="50"/>
      <c r="E2" s="39"/>
      <c r="F2" s="51"/>
      <c r="G2" s="49" t="str">
        <f>PROCESS!A1</f>
        <v>CAB SAUVIGNON</v>
      </c>
    </row>
    <row r="3" spans="1:7" x14ac:dyDescent="0.25">
      <c r="D3" s="6"/>
      <c r="E3" s="6"/>
      <c r="F3" s="6"/>
    </row>
    <row r="4" spans="1:7" ht="13.8" x14ac:dyDescent="0.25">
      <c r="A4" s="4" t="s">
        <v>0</v>
      </c>
      <c r="B4" s="4" t="s">
        <v>65</v>
      </c>
      <c r="C4" s="4" t="s">
        <v>4</v>
      </c>
      <c r="D4" s="4" t="s">
        <v>5</v>
      </c>
      <c r="E4" s="4" t="s">
        <v>61</v>
      </c>
      <c r="F4" s="4" t="s">
        <v>59</v>
      </c>
      <c r="G4" s="5" t="s">
        <v>8</v>
      </c>
    </row>
    <row r="5" spans="1:7" ht="15" customHeight="1" x14ac:dyDescent="0.25">
      <c r="A5" s="10"/>
      <c r="B5" s="12"/>
      <c r="C5" s="12"/>
      <c r="D5" s="12"/>
      <c r="E5" s="12"/>
      <c r="F5" s="12"/>
      <c r="G5" s="42"/>
    </row>
    <row r="6" spans="1:7" ht="15" customHeight="1" x14ac:dyDescent="0.25">
      <c r="A6" s="10"/>
      <c r="B6" s="12"/>
      <c r="C6" s="12"/>
      <c r="D6" s="12"/>
      <c r="E6" s="12"/>
      <c r="F6" s="12"/>
      <c r="G6" s="42"/>
    </row>
    <row r="7" spans="1:7" ht="15" customHeight="1" x14ac:dyDescent="0.25">
      <c r="A7" s="10"/>
      <c r="B7" s="12"/>
      <c r="C7" s="12"/>
      <c r="D7" s="12"/>
      <c r="E7" s="12"/>
      <c r="F7" s="12"/>
      <c r="G7" s="9"/>
    </row>
    <row r="8" spans="1:7" ht="15" customHeight="1" x14ac:dyDescent="0.25">
      <c r="A8" s="10"/>
      <c r="B8" s="12"/>
      <c r="C8" s="12"/>
      <c r="D8" s="12"/>
      <c r="E8" s="12"/>
      <c r="F8" s="12"/>
      <c r="G8" s="9"/>
    </row>
    <row r="9" spans="1:7" ht="15" customHeight="1" x14ac:dyDescent="0.25">
      <c r="A9" s="10"/>
      <c r="B9" s="12"/>
      <c r="C9" s="12"/>
      <c r="D9" s="12"/>
      <c r="E9" s="12"/>
      <c r="F9" s="12"/>
      <c r="G9" s="9"/>
    </row>
    <row r="10" spans="1:7" ht="15" customHeight="1" x14ac:dyDescent="0.25">
      <c r="A10" s="10"/>
      <c r="B10" s="12"/>
      <c r="C10" s="12"/>
      <c r="D10" s="12"/>
      <c r="E10" s="12"/>
      <c r="F10" s="12"/>
      <c r="G10" s="9"/>
    </row>
    <row r="11" spans="1:7" ht="15" customHeight="1" x14ac:dyDescent="0.25">
      <c r="A11" s="10"/>
      <c r="B11" s="12"/>
      <c r="C11" s="12"/>
      <c r="D11" s="12"/>
      <c r="E11" s="12"/>
      <c r="F11" s="12"/>
      <c r="G11" s="9"/>
    </row>
    <row r="12" spans="1:7" ht="15" customHeight="1" x14ac:dyDescent="0.25">
      <c r="A12" s="10"/>
      <c r="B12" s="12"/>
      <c r="C12" s="12"/>
      <c r="D12" s="12"/>
      <c r="E12" s="12"/>
      <c r="F12" s="12"/>
      <c r="G12" s="42"/>
    </row>
    <row r="13" spans="1:7" ht="15" customHeight="1" x14ac:dyDescent="0.25">
      <c r="A13" s="10"/>
      <c r="B13" s="12"/>
      <c r="C13" s="12"/>
      <c r="D13" s="12"/>
      <c r="E13" s="12"/>
      <c r="F13" s="12"/>
      <c r="G13" s="42"/>
    </row>
    <row r="14" spans="1:7" ht="15" customHeight="1" x14ac:dyDescent="0.25">
      <c r="A14" s="10"/>
      <c r="B14" s="12"/>
      <c r="C14" s="12"/>
      <c r="D14" s="12"/>
      <c r="E14" s="12"/>
      <c r="F14" s="12"/>
      <c r="G14" s="42"/>
    </row>
    <row r="15" spans="1:7" ht="15" customHeight="1" x14ac:dyDescent="0.25">
      <c r="A15" s="10"/>
      <c r="B15" s="12"/>
      <c r="C15" s="43"/>
      <c r="D15" s="12"/>
      <c r="E15" s="12"/>
      <c r="F15" s="12"/>
      <c r="G15" s="9"/>
    </row>
    <row r="16" spans="1:7" ht="15" customHeight="1" x14ac:dyDescent="0.25">
      <c r="A16" s="10"/>
      <c r="B16" s="12"/>
      <c r="C16" s="12"/>
      <c r="D16" s="12"/>
      <c r="E16" s="12"/>
      <c r="F16" s="12"/>
      <c r="G16" s="9"/>
    </row>
    <row r="17" spans="1:7" ht="15" customHeight="1" x14ac:dyDescent="0.25">
      <c r="A17" s="10"/>
      <c r="B17" s="12"/>
      <c r="C17" s="12"/>
      <c r="D17" s="12"/>
      <c r="E17" s="12"/>
      <c r="F17" s="12"/>
      <c r="G17" s="9"/>
    </row>
    <row r="18" spans="1:7" ht="15" customHeight="1" x14ac:dyDescent="0.25">
      <c r="A18" s="10"/>
      <c r="B18" s="12"/>
      <c r="C18" s="12"/>
      <c r="D18" s="12"/>
      <c r="E18" s="12"/>
      <c r="F18" s="12"/>
      <c r="G18" s="9"/>
    </row>
    <row r="19" spans="1:7" ht="15" customHeight="1" x14ac:dyDescent="0.25">
      <c r="A19" s="10"/>
      <c r="B19" s="12"/>
      <c r="C19" s="12"/>
      <c r="D19" s="12"/>
      <c r="E19" s="12"/>
      <c r="F19" s="12"/>
      <c r="G19" s="42"/>
    </row>
    <row r="20" spans="1:7" ht="15" customHeight="1" x14ac:dyDescent="0.25">
      <c r="A20" s="10"/>
      <c r="B20" s="12"/>
      <c r="C20" s="12"/>
      <c r="D20" s="12"/>
      <c r="E20" s="12"/>
      <c r="F20" s="12"/>
      <c r="G20" s="9"/>
    </row>
    <row r="21" spans="1:7" ht="15" customHeight="1" x14ac:dyDescent="0.25">
      <c r="A21" s="10"/>
      <c r="B21" s="12"/>
      <c r="C21" s="12"/>
      <c r="D21" s="12"/>
      <c r="E21" s="12"/>
      <c r="F21" s="12"/>
      <c r="G21" s="9"/>
    </row>
    <row r="22" spans="1:7" ht="15" customHeight="1" x14ac:dyDescent="0.25">
      <c r="A22" s="10"/>
      <c r="B22" s="12"/>
      <c r="C22" s="12"/>
      <c r="D22" s="12"/>
      <c r="E22" s="12"/>
      <c r="F22" s="12"/>
      <c r="G22" s="9"/>
    </row>
    <row r="23" spans="1:7" ht="15" customHeight="1" x14ac:dyDescent="0.25">
      <c r="A23" s="10"/>
      <c r="B23" s="12"/>
      <c r="C23" s="12"/>
      <c r="D23" s="12"/>
      <c r="E23" s="12"/>
      <c r="F23" s="12"/>
      <c r="G23" s="9"/>
    </row>
    <row r="24" spans="1:7" ht="15" customHeight="1" x14ac:dyDescent="0.25">
      <c r="A24" s="10"/>
      <c r="B24" s="12"/>
      <c r="C24" s="12"/>
      <c r="D24" s="12"/>
      <c r="E24" s="12"/>
      <c r="F24" s="12"/>
      <c r="G24" s="9"/>
    </row>
    <row r="25" spans="1:7" ht="15" customHeight="1" x14ac:dyDescent="0.25">
      <c r="A25" s="10"/>
      <c r="B25" s="12"/>
      <c r="C25" s="12"/>
      <c r="D25" s="12"/>
      <c r="E25" s="12"/>
      <c r="F25" s="12"/>
      <c r="G25" s="9"/>
    </row>
    <row r="26" spans="1:7" ht="15" customHeight="1" x14ac:dyDescent="0.25">
      <c r="A26" s="10"/>
      <c r="B26" s="12"/>
      <c r="C26" s="12"/>
      <c r="D26" s="12"/>
      <c r="E26" s="12"/>
      <c r="F26" s="12"/>
      <c r="G26" s="9"/>
    </row>
    <row r="27" spans="1:7" ht="15" customHeight="1" x14ac:dyDescent="0.25">
      <c r="A27" s="10"/>
      <c r="B27" s="12"/>
      <c r="C27" s="12"/>
      <c r="D27" s="12"/>
      <c r="E27" s="12"/>
      <c r="F27" s="12"/>
      <c r="G27" s="9"/>
    </row>
    <row r="28" spans="1:7" ht="15" customHeight="1" x14ac:dyDescent="0.25">
      <c r="A28" s="10"/>
      <c r="B28" s="12"/>
      <c r="C28" s="12"/>
      <c r="D28" s="12"/>
      <c r="E28" s="12"/>
      <c r="F28" s="12"/>
      <c r="G28" s="9"/>
    </row>
    <row r="29" spans="1:7" ht="15" customHeight="1" x14ac:dyDescent="0.25">
      <c r="A29" s="10"/>
      <c r="B29" s="12"/>
      <c r="C29" s="12"/>
      <c r="D29" s="12"/>
      <c r="E29" s="12"/>
      <c r="F29" s="12"/>
      <c r="G29" s="9"/>
    </row>
    <row r="30" spans="1:7" ht="15" customHeight="1" x14ac:dyDescent="0.25">
      <c r="A30" s="10"/>
      <c r="B30" s="12"/>
      <c r="C30" s="12"/>
      <c r="D30" s="12"/>
      <c r="E30" s="12"/>
      <c r="F30" s="12"/>
      <c r="G30" s="9"/>
    </row>
    <row r="31" spans="1:7" ht="15" customHeight="1" x14ac:dyDescent="0.25">
      <c r="A31" s="10"/>
      <c r="B31" s="12"/>
      <c r="C31" s="12"/>
      <c r="D31" s="12"/>
      <c r="E31" s="12"/>
      <c r="F31" s="12"/>
      <c r="G31" s="9"/>
    </row>
    <row r="32" spans="1:7" ht="15" customHeight="1" x14ac:dyDescent="0.25">
      <c r="A32" s="10"/>
      <c r="B32" s="12"/>
      <c r="C32" s="12"/>
      <c r="D32" s="12"/>
      <c r="E32" s="12"/>
      <c r="F32" s="12"/>
      <c r="G32" s="9"/>
    </row>
    <row r="33" spans="1:7" ht="15" customHeight="1" x14ac:dyDescent="0.25">
      <c r="A33" s="10"/>
      <c r="B33" s="12"/>
      <c r="C33" s="12"/>
      <c r="D33" s="12"/>
      <c r="E33" s="12"/>
      <c r="F33" s="12"/>
      <c r="G33" s="9"/>
    </row>
    <row r="34" spans="1:7" ht="15" customHeight="1" x14ac:dyDescent="0.25">
      <c r="A34" s="10"/>
      <c r="B34" s="12"/>
      <c r="C34" s="12"/>
      <c r="D34" s="12"/>
      <c r="E34" s="12"/>
      <c r="F34" s="12"/>
      <c r="G34" s="9"/>
    </row>
    <row r="35" spans="1:7" ht="15" customHeight="1" x14ac:dyDescent="0.25">
      <c r="A35" s="10"/>
      <c r="B35" s="12"/>
      <c r="C35" s="12"/>
      <c r="D35" s="12"/>
      <c r="E35" s="12"/>
      <c r="F35" s="12"/>
      <c r="G35" s="9"/>
    </row>
    <row r="36" spans="1:7" ht="15" customHeight="1" x14ac:dyDescent="0.25">
      <c r="A36" s="10"/>
      <c r="B36" s="12"/>
      <c r="C36" s="12"/>
      <c r="D36" s="12"/>
      <c r="E36" s="12"/>
      <c r="F36" s="12"/>
      <c r="G36" s="9"/>
    </row>
    <row r="37" spans="1:7" ht="15" customHeight="1" x14ac:dyDescent="0.25">
      <c r="A37" s="10"/>
      <c r="B37" s="12"/>
      <c r="C37" s="12"/>
      <c r="D37" s="12"/>
      <c r="E37" s="12"/>
      <c r="F37" s="12"/>
      <c r="G37" s="9"/>
    </row>
    <row r="38" spans="1:7" ht="15" customHeight="1" x14ac:dyDescent="0.25">
      <c r="A38" s="10"/>
      <c r="B38" s="12"/>
      <c r="C38" s="12"/>
      <c r="D38" s="12"/>
      <c r="E38" s="12"/>
      <c r="F38" s="12"/>
      <c r="G38" s="9"/>
    </row>
    <row r="39" spans="1:7" ht="15" customHeight="1" x14ac:dyDescent="0.25">
      <c r="A39" s="10"/>
      <c r="B39" s="12"/>
      <c r="C39" s="12"/>
      <c r="D39" s="12"/>
      <c r="E39" s="12"/>
      <c r="F39" s="12"/>
      <c r="G39" s="9"/>
    </row>
    <row r="40" spans="1:7" ht="15" customHeight="1" x14ac:dyDescent="0.25">
      <c r="A40" s="10"/>
      <c r="B40" s="12"/>
      <c r="C40" s="12"/>
      <c r="D40" s="12"/>
      <c r="E40" s="12"/>
      <c r="F40" s="12"/>
      <c r="G40" s="9"/>
    </row>
    <row r="41" spans="1:7" ht="15" customHeight="1" x14ac:dyDescent="0.25">
      <c r="A41" s="10"/>
      <c r="B41" s="12"/>
      <c r="C41" s="12"/>
      <c r="D41" s="12"/>
      <c r="E41" s="12"/>
      <c r="F41" s="12"/>
      <c r="G41" s="9"/>
    </row>
    <row r="42" spans="1:7" ht="15" customHeight="1" x14ac:dyDescent="0.25">
      <c r="A42" s="10"/>
      <c r="B42" s="12"/>
      <c r="C42" s="12"/>
      <c r="D42" s="12"/>
      <c r="E42" s="12"/>
      <c r="F42" s="12"/>
      <c r="G42" s="9"/>
    </row>
    <row r="43" spans="1:7" ht="15" customHeight="1" x14ac:dyDescent="0.25">
      <c r="A43" s="10"/>
      <c r="B43" s="12"/>
      <c r="C43" s="12"/>
      <c r="D43" s="12"/>
      <c r="E43" s="12"/>
      <c r="F43" s="12"/>
      <c r="G43" s="9"/>
    </row>
    <row r="44" spans="1:7" ht="15" customHeight="1" x14ac:dyDescent="0.25">
      <c r="A44" s="10"/>
      <c r="B44" s="12"/>
      <c r="C44" s="12"/>
      <c r="D44" s="12"/>
      <c r="E44" s="12"/>
      <c r="F44" s="12"/>
      <c r="G44" s="9"/>
    </row>
    <row r="45" spans="1:7" ht="15" customHeight="1" x14ac:dyDescent="0.25">
      <c r="A45" s="10"/>
      <c r="B45" s="12"/>
      <c r="C45" s="12"/>
      <c r="D45" s="12"/>
      <c r="E45" s="12"/>
      <c r="F45" s="12"/>
      <c r="G45" s="9"/>
    </row>
    <row r="46" spans="1:7" ht="15" customHeight="1" x14ac:dyDescent="0.25">
      <c r="A46" s="10"/>
      <c r="B46" s="12"/>
      <c r="C46" s="12"/>
      <c r="D46" s="12"/>
      <c r="E46" s="12"/>
      <c r="F46" s="12"/>
      <c r="G46" s="9"/>
    </row>
    <row r="47" spans="1:7" ht="15" customHeight="1" x14ac:dyDescent="0.25">
      <c r="A47" s="10"/>
      <c r="B47" s="12"/>
      <c r="C47" s="12"/>
      <c r="D47" s="12"/>
      <c r="E47" s="12"/>
      <c r="F47" s="12"/>
      <c r="G47" s="9"/>
    </row>
    <row r="48" spans="1:7" ht="15" customHeight="1" x14ac:dyDescent="0.25">
      <c r="A48" s="10"/>
      <c r="B48" s="12"/>
      <c r="C48" s="12"/>
      <c r="D48" s="12"/>
      <c r="E48" s="12"/>
      <c r="F48" s="12"/>
      <c r="G48" s="9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936B16365CE4D931CA4181677A356" ma:contentTypeVersion="10" ma:contentTypeDescription="Create a new document." ma:contentTypeScope="" ma:versionID="023c6ca80c463b3103e9816df11dfd65">
  <xsd:schema xmlns:xsd="http://www.w3.org/2001/XMLSchema" xmlns:xs="http://www.w3.org/2001/XMLSchema" xmlns:p="http://schemas.microsoft.com/office/2006/metadata/properties" xmlns:ns2="950729d7-4cac-42d4-835a-15b26dc0febb" targetNamespace="http://schemas.microsoft.com/office/2006/metadata/properties" ma:root="true" ma:fieldsID="a7fe1e855c4c771585ddd4b42d8e8e12" ns2:_="">
    <xsd:import namespace="950729d7-4cac-42d4-835a-15b26dc0fe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729d7-4cac-42d4-835a-15b26dc0f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7268E-7666-4435-BA41-BEA85B106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9E05C8-E591-4502-B6F0-837E7CD22C1B}">
  <ds:schemaRefs>
    <ds:schemaRef ds:uri="950729d7-4cac-42d4-835a-15b26dc0feb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5C6324-1B4E-4DBB-A823-11D26D332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729d7-4cac-42d4-835a-15b26dc0f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PROCESS</vt:lpstr>
      <vt:lpstr>LOG</vt:lpstr>
      <vt:lpstr>GRAPH</vt:lpstr>
      <vt:lpstr>CELLAR</vt:lpstr>
      <vt:lpstr>INOCDATE</vt:lpstr>
      <vt:lpstr>INOCTIME</vt:lpstr>
      <vt:lpstr>LOTNUMBER</vt:lpstr>
      <vt:lpstr>MUST</vt:lpstr>
    </vt:vector>
  </TitlesOfParts>
  <Company>Panacea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vijay singh</cp:lastModifiedBy>
  <cp:lastPrinted>2019-09-21T20:29:46Z</cp:lastPrinted>
  <dcterms:created xsi:type="dcterms:W3CDTF">2013-09-16T20:26:17Z</dcterms:created>
  <dcterms:modified xsi:type="dcterms:W3CDTF">2020-08-11T13:07:02Z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0x0101005F6936B16365CE4D931CA4181677A356</vt:lpwstr>
  </property>
</Properties>
</file>